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0" yWindow="-110" windowWidth="19420" windowHeight="10430" activeTab="1"/>
  </bookViews>
  <sheets>
    <sheet name="Top Sheet" sheetId="6" r:id="rId1"/>
    <sheet name="Sign Up Sheet" sheetId="4" r:id="rId2"/>
    <sheet name="Check In - Pre-Registered" sheetId="3" state="hidden" r:id="rId3"/>
    <sheet name="Event Day Registration Tracking" sheetId="5" state="hidden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4" l="1"/>
  <c r="G27" i="4"/>
  <c r="H27" i="4"/>
  <c r="B1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8" i="4"/>
  <c r="I7" i="4"/>
  <c r="I27" i="4" l="1"/>
  <c r="G6" i="4"/>
  <c r="H6" i="4"/>
  <c r="F6" i="4"/>
  <c r="C14" i="6"/>
  <c r="D14" i="6"/>
  <c r="B14" i="6"/>
  <c r="B4" i="4" l="1"/>
  <c r="B2" i="4"/>
  <c r="B3" i="4"/>
  <c r="A1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G3" i="3"/>
  <c r="D1" i="3" l="1"/>
</calcChain>
</file>

<file path=xl/sharedStrings.xml><?xml version="1.0" encoding="utf-8"?>
<sst xmlns="http://schemas.openxmlformats.org/spreadsheetml/2006/main" count="147" uniqueCount="111">
  <si>
    <t>Paid (cc/$)</t>
  </si>
  <si>
    <t>Phone Number</t>
  </si>
  <si>
    <t>Names: First and Last 
(1 name per phone number/line please)</t>
  </si>
  <si>
    <t>(262) 995-8007</t>
  </si>
  <si>
    <t>CC</t>
  </si>
  <si>
    <t>Randall Rautmann (+1)</t>
  </si>
  <si>
    <t>(262) 492-4827</t>
  </si>
  <si>
    <t>Alicia Rammelfanger (+1)</t>
  </si>
  <si>
    <t>Dru (Alicia's Guest)</t>
  </si>
  <si>
    <t>Gretchen Hoffman (+1)</t>
  </si>
  <si>
    <t>Kyle (Gretchen's Guest)</t>
  </si>
  <si>
    <t>(262) 949-0605</t>
  </si>
  <si>
    <t>(262) 664-9569</t>
  </si>
  <si>
    <t xml:space="preserve">Other Notes and Suggestions: </t>
  </si>
  <si>
    <t>Dawn Jacobson</t>
  </si>
  <si>
    <t>(262) 902-3378</t>
  </si>
  <si>
    <t>Steve Jacobson</t>
  </si>
  <si>
    <t>Terry</t>
  </si>
  <si>
    <t>Terry's Guest</t>
  </si>
  <si>
    <t>Amy Young</t>
  </si>
  <si>
    <t>(262) 366-4693</t>
  </si>
  <si>
    <t>Jessica Molitor</t>
  </si>
  <si>
    <t>(262) 745-1633</t>
  </si>
  <si>
    <t xml:space="preserve">Amy's Guest </t>
  </si>
  <si>
    <t>Joanna Rizzotto</t>
  </si>
  <si>
    <t>(414) 380-9435</t>
  </si>
  <si>
    <t>Joanna's Guest</t>
  </si>
  <si>
    <t>Stephanie Pamusian</t>
  </si>
  <si>
    <t>(414) 378-1416</t>
  </si>
  <si>
    <t>Stephanie's Guest</t>
  </si>
  <si>
    <t>David Hanson</t>
  </si>
  <si>
    <t>(262) 620-6531</t>
  </si>
  <si>
    <t>David's Guest</t>
  </si>
  <si>
    <t>TJ Brummel</t>
  </si>
  <si>
    <t>TJ's Guest</t>
  </si>
  <si>
    <t>(262) 210-3901</t>
  </si>
  <si>
    <t>Rosanne Klemp</t>
  </si>
  <si>
    <t>Rosanne's Guest</t>
  </si>
  <si>
    <t>Free</t>
  </si>
  <si>
    <t>Jeremy Childers (Raymond Dad)</t>
  </si>
  <si>
    <t>Angie (Raymond Mom)</t>
  </si>
  <si>
    <t>(262) 321-8399</t>
  </si>
  <si>
    <t xml:space="preserve">Carey Pedersen </t>
  </si>
  <si>
    <t>Adam Goetsch</t>
  </si>
  <si>
    <t>Jennie Goetsch</t>
  </si>
  <si>
    <t>Kim Moon</t>
  </si>
  <si>
    <t>Mike Moon</t>
  </si>
  <si>
    <t>Mike Baker</t>
  </si>
  <si>
    <t>Chris Baker</t>
  </si>
  <si>
    <t>Deeanna Futch</t>
  </si>
  <si>
    <t xml:space="preserve">Greg Futch </t>
  </si>
  <si>
    <t>Checked In (X)</t>
  </si>
  <si>
    <t>#</t>
  </si>
  <si>
    <t>Kurt Pedersen</t>
  </si>
  <si>
    <t>Claudio Lins</t>
  </si>
  <si>
    <t>Katie Lins</t>
  </si>
  <si>
    <t>Jeff Strom</t>
  </si>
  <si>
    <t>Terri Strom</t>
  </si>
  <si>
    <t>Gary Piatek (maybe)</t>
  </si>
  <si>
    <t>Return to Romance Check In
Un-Registered Guests</t>
  </si>
  <si>
    <t>Notes</t>
  </si>
  <si>
    <t>$8 per person
$15 for two people</t>
  </si>
  <si>
    <t>Shelia Vogel</t>
  </si>
  <si>
    <t>Shelia's Guest</t>
  </si>
  <si>
    <t>(847) 322-3838</t>
  </si>
  <si>
    <t>Count</t>
  </si>
  <si>
    <t>Randall's Guest</t>
  </si>
  <si>
    <t>Guest(s)</t>
  </si>
  <si>
    <t>Carla Peroni (+1),Carla's Guest, Carla's friend,Carla's friend's guest</t>
  </si>
  <si>
    <t>Mia, Ethan, Julia, Nick, Allie, Daniel, Lisa, David</t>
  </si>
  <si>
    <t>Jeremy Childers Guests</t>
  </si>
  <si>
    <t>Carla Peroni</t>
  </si>
  <si>
    <t>Pam Piatek (Maybe),test2,test3</t>
  </si>
  <si>
    <t>Status</t>
  </si>
  <si>
    <r>
      <rPr>
        <b/>
        <sz val="20"/>
        <rFont val="Calibri"/>
        <family val="2"/>
        <scheme val="minor"/>
      </rPr>
      <t>Return to Romance 2024</t>
    </r>
    <r>
      <rPr>
        <b/>
        <sz val="16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>$8 per person
$15 plus one (or more)</t>
    </r>
  </si>
  <si>
    <t>Amount
Rcvd</t>
  </si>
  <si>
    <t>?</t>
  </si>
  <si>
    <t>Names: First and Last</t>
  </si>
  <si>
    <t>Event</t>
  </si>
  <si>
    <t>Date</t>
  </si>
  <si>
    <t>Time</t>
  </si>
  <si>
    <t>Individual Events to be tracked</t>
  </si>
  <si>
    <t>Event 
 #1</t>
  </si>
  <si>
    <t>Event 
 #2</t>
  </si>
  <si>
    <t>Event 
 #3</t>
  </si>
  <si>
    <t>Event 
 #4</t>
  </si>
  <si>
    <t>Event 
 #5</t>
  </si>
  <si>
    <t>Event 
 #6</t>
  </si>
  <si>
    <t>Event 
 #7</t>
  </si>
  <si>
    <t>Name</t>
  </si>
  <si>
    <t>Painting #1</t>
  </si>
  <si>
    <t>Painting #2</t>
  </si>
  <si>
    <t>Painting #3</t>
  </si>
  <si>
    <t>10am</t>
  </si>
  <si>
    <t>Length</t>
  </si>
  <si>
    <t>2 hours</t>
  </si>
  <si>
    <t>4 hours</t>
  </si>
  <si>
    <t>1pm</t>
  </si>
  <si>
    <t>Cost/pp</t>
  </si>
  <si>
    <t>Park portion</t>
  </si>
  <si>
    <t>Lead portion</t>
  </si>
  <si>
    <t>Max</t>
  </si>
  <si>
    <t>Painting at Bong</t>
  </si>
  <si>
    <t>Friday 4/26 and Saturday 4/27/24</t>
  </si>
  <si>
    <t>A trained "Bob Ross' Artist will be teaching 3 different painting classes.  All supplies are included in the cost.  There is a maximum of 10 people that can attend each class.  The 2 classes on Friday will each be 2 hours and consist of views of the park.  The class on Saturday will be 4 hours and be a more traditional Bob Ross style painting</t>
  </si>
  <si>
    <t>(262)902-3373</t>
  </si>
  <si>
    <t>Total Owed</t>
  </si>
  <si>
    <t>Ryan Jacobson</t>
  </si>
  <si>
    <t>Paid with CC</t>
  </si>
  <si>
    <t>Paid with $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</si>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</sst>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6" formatCode="m/d/yy;@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0" fillId="0" borderId="4" xfId="0" applyBorder="1"/>
    <xf numFmtId="0" fontId="2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top" wrapText="1"/>
    </xf>
    <xf numFmtId="0" fontId="3" fillId="0" borderId="4" xfId="0" applyFont="1" applyBorder="1"/>
    <xf numFmtId="44" fontId="0" fillId="0" borderId="0" xfId="1" applyFont="1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5" fillId="2" borderId="12" xfId="0" applyFont="1" applyFill="1" applyBorder="1" applyAlignment="1">
      <alignment horizontal="left" wrapText="1"/>
    </xf>
    <xf numFmtId="0" fontId="0" fillId="0" borderId="12" xfId="0" applyFill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0" fontId="1" fillId="0" borderId="0" xfId="0" applyFont="1"/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166" fontId="14" fillId="0" borderId="0" xfId="0" applyNumberFormat="1" applyFont="1" applyAlignment="1">
      <alignment horizontal="center" vertical="top" wrapText="1"/>
    </xf>
    <xf numFmtId="44" fontId="14" fillId="0" borderId="0" xfId="1" applyFont="1"/>
    <xf numFmtId="44" fontId="13" fillId="0" borderId="0" xfId="0" applyNumberFormat="1" applyFont="1"/>
    <xf numFmtId="0" fontId="14" fillId="0" borderId="0" xfId="0" applyFont="1" applyAlignment="1">
      <alignment horizontal="center"/>
    </xf>
    <xf numFmtId="0" fontId="0" fillId="0" borderId="0" xfId="0" applyAlignment="1">
      <alignment wrapText="1"/>
    </xf>
    <xf numFmtId="0" fontId="15" fillId="0" borderId="0" xfId="0" applyFont="1" applyAlignment="1">
      <alignment horizontal="center"/>
    </xf>
    <xf numFmtId="0" fontId="15" fillId="0" borderId="16" xfId="0" applyFont="1" applyBorder="1" applyAlignment="1">
      <alignment horizontal="center"/>
    </xf>
    <xf numFmtId="44" fontId="0" fillId="0" borderId="16" xfId="0" applyNumberFormat="1" applyBorder="1"/>
    <xf numFmtId="0" fontId="15" fillId="0" borderId="2" xfId="0" applyFont="1" applyBorder="1" applyAlignment="1">
      <alignment horizontal="center"/>
    </xf>
    <xf numFmtId="44" fontId="0" fillId="0" borderId="2" xfId="0" applyNumberFormat="1" applyBorder="1"/>
    <xf numFmtId="0" fontId="15" fillId="0" borderId="1" xfId="0" applyFont="1" applyBorder="1"/>
    <xf numFmtId="0" fontId="15" fillId="0" borderId="2" xfId="0" applyFont="1" applyBorder="1"/>
    <xf numFmtId="0" fontId="15" fillId="0" borderId="1" xfId="0" applyFont="1" applyBorder="1" applyAlignment="1">
      <alignment horizontal="left" wrapText="1"/>
    </xf>
    <xf numFmtId="44" fontId="15" fillId="0" borderId="6" xfId="0" applyNumberFormat="1" applyFont="1" applyBorder="1" applyAlignment="1">
      <alignment horizontal="center"/>
    </xf>
    <xf numFmtId="44" fontId="15" fillId="0" borderId="2" xfId="0" applyNumberFormat="1" applyFont="1" applyBorder="1" applyAlignment="1">
      <alignment horizontal="center"/>
    </xf>
    <xf numFmtId="0" fontId="15" fillId="0" borderId="0" xfId="0" applyFont="1" applyBorder="1"/>
    <xf numFmtId="44" fontId="1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4" fontId="3" fillId="0" borderId="0" xfId="0" applyNumberFormat="1" applyFont="1" applyBorder="1"/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11"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ck">
          <color indexed="64"/>
        </left>
        <right/>
        <top/>
        <bottom/>
        <vertical/>
        <horizontal/>
      </border>
    </dxf>
    <dxf>
      <numFmt numFmtId="19" formatCode="m/d/yyyy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4:I28" totalsRowShown="0" headerRowDxfId="10" dataDxfId="9">
  <sortState ref="A5:I28">
    <sortCondition ref="I5:I28" customList="Paid,Don't Know,Not Paid"/>
    <sortCondition ref="B5:B28"/>
  </sortState>
  <tableColumns count="9">
    <tableColumn id="3" name="Checked In (X)" dataDxfId="8"/>
    <tableColumn id="4" name="Names: First and Last" dataDxfId="7"/>
    <tableColumn id="15" name="Guest(s)" dataDxfId="6"/>
    <tableColumn id="5" name="Phone Number" dataDxfId="5"/>
    <tableColumn id="6" name="Paid (cc/$)" dataDxfId="4"/>
    <tableColumn id="1" name="Amount_x000a_Rcvd" dataDxfId="3" dataCellStyle="Currency"/>
    <tableColumn id="16" name="Count" dataDxfId="2"/>
    <tableColumn id="17" name="Notes" dataDxfId="1"/>
    <tableColumn id="13" name="Status" dataDxfId="0">
      <calculatedColumnFormula>IF(OR(Table1[[#This Row],[Paid (cc/$)]]="$",UPPER(Table1[[#This Row],[Paid (cc/$)]])="CC",UPPER(Table1[[#This Row],[Paid (cc/$)]])="FREE"),"Paid",IF(LEFT(Table1[[#This Row],[Paid (cc/$)]],1)="?","Don't Know","Not Paid"))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7" workbookViewId="0">
      <selection activeCell="B15" sqref="B15"/>
    </sheetView>
  </sheetViews>
  <sheetFormatPr defaultRowHeight="18.5" x14ac:dyDescent="0.45"/>
  <cols>
    <col min="1" max="1" width="10.7265625" style="49" customWidth="1"/>
    <col min="2" max="8" width="10.6328125" style="49" customWidth="1"/>
    <col min="9" max="16384" width="8.7265625" style="49"/>
  </cols>
  <sheetData>
    <row r="1" spans="1:8" x14ac:dyDescent="0.45">
      <c r="A1" s="51" t="s">
        <v>78</v>
      </c>
      <c r="B1" s="52" t="s">
        <v>102</v>
      </c>
    </row>
    <row r="2" spans="1:8" x14ac:dyDescent="0.45">
      <c r="A2" s="51" t="s">
        <v>79</v>
      </c>
      <c r="B2" s="52" t="s">
        <v>103</v>
      </c>
    </row>
    <row r="3" spans="1:8" ht="19" thickBot="1" x14ac:dyDescent="0.5">
      <c r="A3" s="51" t="s">
        <v>80</v>
      </c>
      <c r="B3" s="52"/>
    </row>
    <row r="4" spans="1:8" ht="103.5" customHeight="1" thickBot="1" x14ac:dyDescent="0.5">
      <c r="B4" s="55" t="s">
        <v>104</v>
      </c>
      <c r="C4" s="56"/>
      <c r="D4" s="56"/>
      <c r="E4" s="56"/>
      <c r="F4" s="56"/>
      <c r="G4" s="56"/>
      <c r="H4" s="57"/>
    </row>
    <row r="5" spans="1:8" ht="14.5" customHeight="1" x14ac:dyDescent="0.45">
      <c r="A5" s="53"/>
      <c r="B5" s="53"/>
      <c r="C5" s="53"/>
      <c r="D5" s="53"/>
      <c r="E5" s="53"/>
      <c r="F5" s="53"/>
      <c r="G5" s="53"/>
    </row>
    <row r="6" spans="1:8" ht="14.5" customHeight="1" x14ac:dyDescent="0.45">
      <c r="A6" s="49" t="s">
        <v>81</v>
      </c>
      <c r="B6" s="50"/>
      <c r="C6" s="50"/>
      <c r="D6" s="50"/>
      <c r="E6" s="50"/>
      <c r="F6" s="50"/>
      <c r="G6" s="50"/>
      <c r="H6" s="50"/>
    </row>
    <row r="7" spans="1:8" ht="37" x14ac:dyDescent="0.45">
      <c r="A7" s="50"/>
      <c r="B7" s="58" t="s">
        <v>82</v>
      </c>
      <c r="C7" s="58" t="s">
        <v>83</v>
      </c>
      <c r="D7" s="58" t="s">
        <v>84</v>
      </c>
      <c r="E7" s="58" t="s">
        <v>85</v>
      </c>
      <c r="F7" s="58" t="s">
        <v>86</v>
      </c>
      <c r="G7" s="58" t="s">
        <v>87</v>
      </c>
      <c r="H7" s="58" t="s">
        <v>88</v>
      </c>
    </row>
    <row r="8" spans="1:8" ht="37" x14ac:dyDescent="0.45">
      <c r="A8" s="50" t="s">
        <v>89</v>
      </c>
      <c r="B8" s="54" t="s">
        <v>90</v>
      </c>
      <c r="C8" s="54" t="s">
        <v>91</v>
      </c>
      <c r="D8" s="54" t="s">
        <v>92</v>
      </c>
      <c r="E8" s="54"/>
      <c r="F8" s="54"/>
      <c r="G8" s="54"/>
      <c r="H8" s="54"/>
    </row>
    <row r="9" spans="1:8" x14ac:dyDescent="0.45">
      <c r="A9" s="50" t="s">
        <v>79</v>
      </c>
      <c r="B9" s="59">
        <v>45408</v>
      </c>
      <c r="C9" s="59">
        <v>45408</v>
      </c>
      <c r="D9" s="59">
        <v>45409</v>
      </c>
      <c r="E9" s="59"/>
      <c r="F9" s="59"/>
      <c r="G9" s="59"/>
      <c r="H9" s="59"/>
    </row>
    <row r="10" spans="1:8" x14ac:dyDescent="0.45">
      <c r="A10" s="50" t="s">
        <v>80</v>
      </c>
      <c r="B10" s="54" t="s">
        <v>93</v>
      </c>
      <c r="C10" s="54" t="s">
        <v>97</v>
      </c>
      <c r="D10" s="54" t="s">
        <v>93</v>
      </c>
      <c r="E10" s="54"/>
      <c r="F10" s="54"/>
      <c r="G10" s="54"/>
      <c r="H10" s="54"/>
    </row>
    <row r="11" spans="1:8" x14ac:dyDescent="0.45">
      <c r="A11" s="50" t="s">
        <v>94</v>
      </c>
      <c r="B11" s="54" t="s">
        <v>95</v>
      </c>
      <c r="C11" s="54" t="s">
        <v>95</v>
      </c>
      <c r="D11" s="54" t="s">
        <v>96</v>
      </c>
      <c r="E11" s="54"/>
      <c r="F11" s="54"/>
      <c r="G11" s="54"/>
      <c r="H11" s="54"/>
    </row>
    <row r="12" spans="1:8" x14ac:dyDescent="0.45">
      <c r="A12" s="49" t="s">
        <v>98</v>
      </c>
      <c r="B12" s="60">
        <v>50</v>
      </c>
      <c r="C12" s="60">
        <v>50</v>
      </c>
      <c r="D12" s="60">
        <v>75</v>
      </c>
      <c r="E12" s="60"/>
      <c r="F12" s="60"/>
      <c r="G12" s="60"/>
      <c r="H12" s="60"/>
    </row>
    <row r="13" spans="1:8" ht="37" x14ac:dyDescent="0.45">
      <c r="A13" s="48" t="s">
        <v>99</v>
      </c>
      <c r="B13" s="60">
        <v>10</v>
      </c>
      <c r="C13" s="60">
        <v>10</v>
      </c>
      <c r="D13" s="60">
        <v>15</v>
      </c>
      <c r="E13" s="60"/>
      <c r="F13" s="60"/>
      <c r="G13" s="60"/>
      <c r="H13" s="60"/>
    </row>
    <row r="14" spans="1:8" ht="37" x14ac:dyDescent="0.45">
      <c r="A14" s="48" t="s">
        <v>100</v>
      </c>
      <c r="B14" s="61">
        <f>+B12-B13</f>
        <v>40</v>
      </c>
      <c r="C14" s="61">
        <f t="shared" ref="C14:D14" si="0">+C12-C13</f>
        <v>40</v>
      </c>
      <c r="D14" s="61">
        <f t="shared" si="0"/>
        <v>60</v>
      </c>
    </row>
    <row r="15" spans="1:8" x14ac:dyDescent="0.45">
      <c r="A15" s="49" t="s">
        <v>101</v>
      </c>
      <c r="B15" s="62">
        <v>10</v>
      </c>
      <c r="C15" s="62">
        <v>10</v>
      </c>
      <c r="D15" s="62">
        <v>10</v>
      </c>
      <c r="E15" s="62"/>
      <c r="F15" s="62"/>
      <c r="G15" s="62"/>
      <c r="H15" s="62"/>
    </row>
  </sheetData>
  <mergeCells count="1">
    <mergeCell ref="B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35"/>
  <sheetViews>
    <sheetView showGridLines="0" tabSelected="1" workbookViewId="0">
      <selection activeCell="N6" sqref="N6"/>
    </sheetView>
  </sheetViews>
  <sheetFormatPr defaultRowHeight="14.5" x14ac:dyDescent="0.35"/>
  <cols>
    <col min="1" max="1" width="6.7265625" style="1" customWidth="1"/>
    <col min="2" max="2" width="41.453125" customWidth="1"/>
    <col min="3" max="3" width="1.90625" style="1" customWidth="1"/>
    <col min="4" max="4" width="13.7265625" customWidth="1"/>
    <col min="5" max="5" width="1.90625" style="1" customWidth="1"/>
    <col min="6" max="6" width="10.54296875" customWidth="1"/>
    <col min="7" max="7" width="10.08984375" customWidth="1"/>
    <col min="8" max="8" width="10.453125" customWidth="1"/>
    <col min="9" max="9" width="10.08984375" bestFit="1" customWidth="1"/>
    <col min="10" max="10" width="7.453125" customWidth="1"/>
    <col min="11" max="11" width="7.54296875" customWidth="1"/>
  </cols>
  <sheetData>
    <row r="1" spans="1:11" ht="37.5" customHeight="1" x14ac:dyDescent="0.6">
      <c r="B1" s="47" t="str">
        <f>+'Top Sheet'!$B$1&amp;" Event Sign up"</f>
        <v>Painting at Bong Event Sign up</v>
      </c>
      <c r="C1" s="47"/>
      <c r="D1" s="47"/>
      <c r="E1" s="47"/>
      <c r="F1" s="47"/>
      <c r="G1" s="47"/>
      <c r="H1" s="47"/>
      <c r="I1" s="47"/>
      <c r="J1" s="47"/>
      <c r="K1" s="47"/>
    </row>
    <row r="2" spans="1:11" ht="17.5" customHeight="1" x14ac:dyDescent="0.45">
      <c r="B2" s="32" t="str">
        <f>IF(+'Top Sheet'!$B$2="","",+'Top Sheet'!$B$2)</f>
        <v>Friday 4/26 and Saturday 4/27/24</v>
      </c>
      <c r="C2" s="32"/>
      <c r="D2" s="32"/>
      <c r="E2" s="32"/>
      <c r="F2" s="32"/>
      <c r="G2" s="32"/>
      <c r="H2" s="32"/>
      <c r="I2" s="32"/>
      <c r="J2" s="32"/>
      <c r="K2" s="32"/>
    </row>
    <row r="3" spans="1:11" ht="18" customHeight="1" x14ac:dyDescent="0.45">
      <c r="B3" s="32" t="str">
        <f>IF('Top Sheet'!$B$3="","",+"Time:  "&amp;'Top Sheet'!$B$3)</f>
        <v/>
      </c>
      <c r="C3" s="32"/>
      <c r="D3" s="32"/>
      <c r="E3" s="32"/>
      <c r="F3" s="32"/>
      <c r="G3" s="32"/>
      <c r="H3" s="32"/>
      <c r="I3" s="32"/>
      <c r="J3" s="32"/>
      <c r="K3" s="32"/>
    </row>
    <row r="4" spans="1:11" ht="69.5" customHeight="1" x14ac:dyDescent="0.45">
      <c r="B4" s="32" t="str">
        <f>IF('Top Sheet'!$B$4="","",+"Time:  "&amp;'Top Sheet'!$B$4)</f>
        <v>Time:  A trained "Bob Ross' Artist will be teaching 3 different painting classes.  All supplies are included in the cost.  There is a maximum of 10 people that can attend each class.  The 2 classes on Friday will each be 2 hours and consist of views of the park.  The class on Saturday will be 4 hours and be a more traditional Bob Ross style painting</v>
      </c>
      <c r="C4" s="32"/>
      <c r="D4" s="32"/>
      <c r="E4" s="32"/>
      <c r="F4" s="32"/>
      <c r="G4" s="32"/>
      <c r="H4" s="32"/>
      <c r="I4" s="32"/>
      <c r="J4" s="32"/>
      <c r="K4" s="32"/>
    </row>
    <row r="5" spans="1:11" ht="8.15" customHeight="1" x14ac:dyDescent="0.45">
      <c r="B5" s="3"/>
      <c r="C5" s="2"/>
      <c r="D5" s="2"/>
      <c r="E5" s="2"/>
      <c r="F5" s="2"/>
      <c r="G5" s="63"/>
      <c r="H5" s="63"/>
    </row>
    <row r="6" spans="1:11" ht="42.5" customHeight="1" thickBot="1" x14ac:dyDescent="0.4">
      <c r="B6" s="78" t="s">
        <v>2</v>
      </c>
      <c r="C6" s="80"/>
      <c r="D6" s="79" t="s">
        <v>1</v>
      </c>
      <c r="E6" s="80"/>
      <c r="F6" s="81" t="str">
        <f>+'Top Sheet'!B$8&amp;" "&amp;MONTH('Top Sheet'!B$9)&amp;"/"&amp;DAY('Top Sheet'!B$9)&amp;" at "&amp;'Top Sheet'!B$10</f>
        <v>Painting #1 4/26 at 10am</v>
      </c>
      <c r="G6" s="81" t="str">
        <f>+'Top Sheet'!C$8&amp;" "&amp;MONTH('Top Sheet'!C$9)&amp;"/"&amp;DAY('Top Sheet'!C$9)&amp;" at "&amp;'Top Sheet'!C$10</f>
        <v>Painting #2 4/26 at 1pm</v>
      </c>
      <c r="H6" s="81" t="str">
        <f>+'Top Sheet'!D$8&amp;" "&amp;MONTH('Top Sheet'!D$9)&amp;"/"&amp;DAY('Top Sheet'!D$9)&amp;" at "&amp;'Top Sheet'!D$10</f>
        <v>Painting #3 4/27 at 10am</v>
      </c>
      <c r="I6" s="81" t="s">
        <v>106</v>
      </c>
      <c r="J6" s="81" t="s">
        <v>108</v>
      </c>
      <c r="K6" s="81" t="s">
        <v>109</v>
      </c>
    </row>
    <row r="7" spans="1:11" ht="27.65" customHeight="1" x14ac:dyDescent="0.35">
      <c r="A7" s="1">
        <v>1</v>
      </c>
      <c r="B7" s="69" t="s">
        <v>14</v>
      </c>
      <c r="C7" s="64"/>
      <c r="D7" s="69" t="s">
        <v>105</v>
      </c>
      <c r="E7" s="64"/>
      <c r="F7" s="65">
        <v>1</v>
      </c>
      <c r="G7" s="65">
        <v>1</v>
      </c>
      <c r="H7" s="65">
        <v>1</v>
      </c>
      <c r="I7" s="66">
        <f>(+F7*'Top Sheet'!B$12)+(G7*'Top Sheet'!C$12)+(H7*'Top Sheet'!D$12)</f>
        <v>175</v>
      </c>
      <c r="J7" s="72" t="s">
        <v>110</v>
      </c>
      <c r="K7" s="72"/>
    </row>
    <row r="8" spans="1:11" ht="25" customHeight="1" x14ac:dyDescent="0.35">
      <c r="A8" s="1">
        <v>2</v>
      </c>
      <c r="B8" s="69" t="s">
        <v>107</v>
      </c>
      <c r="C8" s="64"/>
      <c r="D8" s="69" t="s">
        <v>105</v>
      </c>
      <c r="E8" s="64"/>
      <c r="F8" s="67">
        <v>1</v>
      </c>
      <c r="G8" s="67">
        <v>1</v>
      </c>
      <c r="H8" s="67">
        <v>1</v>
      </c>
      <c r="I8" s="68">
        <f>(+F8*'Top Sheet'!B$12)+(G8*'Top Sheet'!C$12)+(H8*'Top Sheet'!D$12)</f>
        <v>175</v>
      </c>
      <c r="J8" s="73" t="s">
        <v>110</v>
      </c>
      <c r="K8" s="73"/>
    </row>
    <row r="9" spans="1:11" ht="25" customHeight="1" x14ac:dyDescent="0.35">
      <c r="A9" s="1">
        <v>3</v>
      </c>
      <c r="B9" s="69"/>
      <c r="C9" s="64"/>
      <c r="D9" s="69"/>
      <c r="E9" s="64"/>
      <c r="F9" s="67"/>
      <c r="G9" s="67"/>
      <c r="H9" s="67"/>
      <c r="I9" s="68">
        <f>(+F9*'Top Sheet'!B$12)+(G9*'Top Sheet'!C$12)+(H9*'Top Sheet'!D$12)</f>
        <v>0</v>
      </c>
      <c r="J9" s="73"/>
      <c r="K9" s="73"/>
    </row>
    <row r="10" spans="1:11" ht="25" customHeight="1" x14ac:dyDescent="0.35">
      <c r="A10" s="1">
        <v>4</v>
      </c>
      <c r="B10" s="69"/>
      <c r="C10" s="64"/>
      <c r="D10" s="69"/>
      <c r="E10" s="64"/>
      <c r="F10" s="67"/>
      <c r="G10" s="67"/>
      <c r="H10" s="67"/>
      <c r="I10" s="68">
        <f>(+F10*'Top Sheet'!B$12)+(G10*'Top Sheet'!C$12)+(H10*'Top Sheet'!D$12)</f>
        <v>0</v>
      </c>
      <c r="J10" s="73"/>
      <c r="K10" s="73"/>
    </row>
    <row r="11" spans="1:11" ht="28.5" customHeight="1" x14ac:dyDescent="0.35">
      <c r="A11" s="1">
        <v>5</v>
      </c>
      <c r="B11" s="69"/>
      <c r="C11" s="64"/>
      <c r="D11" s="70"/>
      <c r="E11" s="64"/>
      <c r="F11" s="67"/>
      <c r="G11" s="67"/>
      <c r="H11" s="67"/>
      <c r="I11" s="68">
        <f>(+F11*'Top Sheet'!B$12)+(G11*'Top Sheet'!C$12)+(H11*'Top Sheet'!D$12)</f>
        <v>0</v>
      </c>
      <c r="J11" s="73"/>
      <c r="K11" s="73"/>
    </row>
    <row r="12" spans="1:11" ht="27" customHeight="1" x14ac:dyDescent="0.35">
      <c r="A12" s="1">
        <v>6</v>
      </c>
      <c r="B12" s="71"/>
      <c r="C12" s="64"/>
      <c r="D12" s="69"/>
      <c r="E12" s="64"/>
      <c r="F12" s="67"/>
      <c r="G12" s="67"/>
      <c r="H12" s="67"/>
      <c r="I12" s="68">
        <f>(+F12*'Top Sheet'!B$12)+(G12*'Top Sheet'!C$12)+(H12*'Top Sheet'!D$12)</f>
        <v>0</v>
      </c>
      <c r="J12" s="73"/>
      <c r="K12" s="73"/>
    </row>
    <row r="13" spans="1:11" ht="25" customHeight="1" x14ac:dyDescent="0.35">
      <c r="A13" s="1">
        <v>7</v>
      </c>
      <c r="B13" s="69"/>
      <c r="C13" s="64"/>
      <c r="D13" s="69"/>
      <c r="E13" s="64"/>
      <c r="F13" s="67"/>
      <c r="G13" s="67"/>
      <c r="H13" s="67"/>
      <c r="I13" s="68">
        <f>(+F13*'Top Sheet'!B$12)+(G13*'Top Sheet'!C$12)+(H13*'Top Sheet'!D$12)</f>
        <v>0</v>
      </c>
      <c r="J13" s="73"/>
      <c r="K13" s="73"/>
    </row>
    <row r="14" spans="1:11" ht="25" customHeight="1" x14ac:dyDescent="0.35">
      <c r="A14" s="1">
        <v>8</v>
      </c>
      <c r="B14" s="69"/>
      <c r="C14" s="64"/>
      <c r="D14" s="69"/>
      <c r="E14" s="64"/>
      <c r="F14" s="67"/>
      <c r="G14" s="67"/>
      <c r="H14" s="67"/>
      <c r="I14" s="68">
        <f>(+F14*'Top Sheet'!B$12)+(G14*'Top Sheet'!C$12)+(H14*'Top Sheet'!D$12)</f>
        <v>0</v>
      </c>
      <c r="J14" s="73"/>
      <c r="K14" s="73"/>
    </row>
    <row r="15" spans="1:11" ht="25" customHeight="1" x14ac:dyDescent="0.35">
      <c r="A15" s="1">
        <v>9</v>
      </c>
      <c r="B15" s="69"/>
      <c r="C15" s="64"/>
      <c r="D15" s="69"/>
      <c r="E15" s="64"/>
      <c r="F15" s="67"/>
      <c r="G15" s="67"/>
      <c r="H15" s="67"/>
      <c r="I15" s="68">
        <f>(+F15*'Top Sheet'!B$12)+(G15*'Top Sheet'!C$12)+(H15*'Top Sheet'!D$12)</f>
        <v>0</v>
      </c>
      <c r="J15" s="73"/>
      <c r="K15" s="73"/>
    </row>
    <row r="16" spans="1:11" ht="25" customHeight="1" x14ac:dyDescent="0.35">
      <c r="A16" s="1">
        <v>10</v>
      </c>
      <c r="B16" s="69"/>
      <c r="C16" s="64"/>
      <c r="D16" s="69"/>
      <c r="E16" s="64"/>
      <c r="F16" s="67"/>
      <c r="G16" s="67"/>
      <c r="H16" s="67"/>
      <c r="I16" s="68">
        <f>(+F16*'Top Sheet'!B$12)+(G16*'Top Sheet'!C$12)+(H16*'Top Sheet'!D$12)</f>
        <v>0</v>
      </c>
      <c r="J16" s="73"/>
      <c r="K16" s="73"/>
    </row>
    <row r="17" spans="1:11" ht="25" customHeight="1" x14ac:dyDescent="0.35">
      <c r="A17" s="1">
        <v>11</v>
      </c>
      <c r="B17" s="69"/>
      <c r="C17" s="64"/>
      <c r="D17" s="69"/>
      <c r="E17" s="64"/>
      <c r="F17" s="67"/>
      <c r="G17" s="67"/>
      <c r="H17" s="67"/>
      <c r="I17" s="68">
        <f>(+F17*'Top Sheet'!B$12)+(G17*'Top Sheet'!C$12)+(H17*'Top Sheet'!D$12)</f>
        <v>0</v>
      </c>
      <c r="J17" s="73"/>
      <c r="K17" s="73"/>
    </row>
    <row r="18" spans="1:11" ht="25" customHeight="1" x14ac:dyDescent="0.35">
      <c r="A18" s="1">
        <v>12</v>
      </c>
      <c r="B18" s="69"/>
      <c r="C18" s="64"/>
      <c r="D18" s="69"/>
      <c r="E18" s="64"/>
      <c r="F18" s="67"/>
      <c r="G18" s="67"/>
      <c r="H18" s="67"/>
      <c r="I18" s="68">
        <f>(+F18*'Top Sheet'!B$12)+(G18*'Top Sheet'!C$12)+(H18*'Top Sheet'!D$12)</f>
        <v>0</v>
      </c>
      <c r="J18" s="73"/>
      <c r="K18" s="73"/>
    </row>
    <row r="19" spans="1:11" ht="25" customHeight="1" x14ac:dyDescent="0.35">
      <c r="A19" s="1">
        <v>13</v>
      </c>
      <c r="B19" s="69"/>
      <c r="C19" s="64"/>
      <c r="D19" s="69"/>
      <c r="E19" s="64"/>
      <c r="F19" s="67"/>
      <c r="G19" s="67"/>
      <c r="H19" s="67"/>
      <c r="I19" s="68">
        <f>(+F19*'Top Sheet'!B$12)+(G19*'Top Sheet'!C$12)+(H19*'Top Sheet'!D$12)</f>
        <v>0</v>
      </c>
      <c r="J19" s="73"/>
      <c r="K19" s="73"/>
    </row>
    <row r="20" spans="1:11" ht="25" customHeight="1" x14ac:dyDescent="0.35">
      <c r="A20" s="1">
        <v>14</v>
      </c>
      <c r="B20" s="69"/>
      <c r="C20" s="64"/>
      <c r="D20" s="69"/>
      <c r="E20" s="64"/>
      <c r="F20" s="67"/>
      <c r="G20" s="67"/>
      <c r="H20" s="67"/>
      <c r="I20" s="68">
        <f>(+F20*'Top Sheet'!B$12)+(G20*'Top Sheet'!C$12)+(H20*'Top Sheet'!D$12)</f>
        <v>0</v>
      </c>
      <c r="J20" s="73"/>
      <c r="K20" s="73"/>
    </row>
    <row r="21" spans="1:11" ht="25" customHeight="1" x14ac:dyDescent="0.35">
      <c r="A21" s="1">
        <v>15</v>
      </c>
      <c r="B21" s="69"/>
      <c r="C21" s="64"/>
      <c r="D21" s="69"/>
      <c r="E21" s="64"/>
      <c r="F21" s="67"/>
      <c r="G21" s="67"/>
      <c r="H21" s="67"/>
      <c r="I21" s="68">
        <f>(+F21*'Top Sheet'!B$12)+(G21*'Top Sheet'!C$12)+(H21*'Top Sheet'!D$12)</f>
        <v>0</v>
      </c>
      <c r="J21" s="73"/>
      <c r="K21" s="73"/>
    </row>
    <row r="22" spans="1:11" ht="25" customHeight="1" x14ac:dyDescent="0.35">
      <c r="A22" s="1">
        <v>16</v>
      </c>
      <c r="B22" s="69"/>
      <c r="C22" s="64"/>
      <c r="D22" s="69"/>
      <c r="E22" s="64"/>
      <c r="F22" s="67"/>
      <c r="G22" s="67"/>
      <c r="H22" s="67"/>
      <c r="I22" s="68">
        <f>(+F22*'Top Sheet'!B$12)+(G22*'Top Sheet'!C$12)+(H22*'Top Sheet'!D$12)</f>
        <v>0</v>
      </c>
      <c r="J22" s="73"/>
      <c r="K22" s="73"/>
    </row>
    <row r="23" spans="1:11" ht="25" customHeight="1" x14ac:dyDescent="0.35">
      <c r="A23" s="1">
        <v>17</v>
      </c>
      <c r="B23" s="69"/>
      <c r="C23" s="64"/>
      <c r="D23" s="69"/>
      <c r="E23" s="64"/>
      <c r="F23" s="67"/>
      <c r="G23" s="67"/>
      <c r="H23" s="67"/>
      <c r="I23" s="68">
        <f>(+F23*'Top Sheet'!B$12)+(G23*'Top Sheet'!C$12)+(H23*'Top Sheet'!D$12)</f>
        <v>0</v>
      </c>
      <c r="J23" s="73"/>
      <c r="K23" s="73"/>
    </row>
    <row r="24" spans="1:11" ht="25" customHeight="1" x14ac:dyDescent="0.35">
      <c r="A24" s="1">
        <v>18</v>
      </c>
      <c r="B24" s="69"/>
      <c r="C24" s="64"/>
      <c r="D24" s="69"/>
      <c r="E24" s="64"/>
      <c r="F24" s="67"/>
      <c r="G24" s="67"/>
      <c r="H24" s="67"/>
      <c r="I24" s="68">
        <f>(+F24*'Top Sheet'!B$12)+(G24*'Top Sheet'!C$12)+(H24*'Top Sheet'!D$12)</f>
        <v>0</v>
      </c>
      <c r="J24" s="73"/>
      <c r="K24" s="73"/>
    </row>
    <row r="25" spans="1:11" ht="25" customHeight="1" x14ac:dyDescent="0.35">
      <c r="A25" s="1">
        <v>19</v>
      </c>
      <c r="B25" s="69"/>
      <c r="C25" s="64"/>
      <c r="D25" s="69"/>
      <c r="E25" s="64"/>
      <c r="F25" s="67"/>
      <c r="G25" s="67"/>
      <c r="H25" s="67"/>
      <c r="I25" s="68">
        <f>(+F25*'Top Sheet'!B$12)+(G25*'Top Sheet'!C$12)+(H25*'Top Sheet'!D$12)</f>
        <v>0</v>
      </c>
      <c r="J25" s="73"/>
      <c r="K25" s="73"/>
    </row>
    <row r="26" spans="1:11" ht="25" customHeight="1" x14ac:dyDescent="0.35">
      <c r="A26" s="1">
        <v>20</v>
      </c>
      <c r="B26" s="69"/>
      <c r="C26" s="64"/>
      <c r="D26" s="69"/>
      <c r="E26" s="64"/>
      <c r="F26" s="67"/>
      <c r="G26" s="67"/>
      <c r="H26" s="67"/>
      <c r="I26" s="68">
        <f>(+F26*'Top Sheet'!B$12)+(G26*'Top Sheet'!C$12)+(H26*'Top Sheet'!D$12)</f>
        <v>0</v>
      </c>
      <c r="J26" s="73"/>
      <c r="K26" s="73"/>
    </row>
    <row r="27" spans="1:11" ht="25" customHeight="1" x14ac:dyDescent="0.35">
      <c r="B27" s="74"/>
      <c r="C27" s="64"/>
      <c r="D27" s="74"/>
      <c r="E27" s="64"/>
      <c r="F27" s="76">
        <f>IF(COUNT(F7:F26)&gt;='Top Sheet'!B15,"MAX",COUNT(F7:F26))</f>
        <v>2</v>
      </c>
      <c r="G27" s="76">
        <f t="shared" ref="G27:H27" si="0">IF(COUNT(G7:G26)&gt;=10,"MAX",COUNT(G7:G26))</f>
        <v>2</v>
      </c>
      <c r="H27" s="76">
        <f t="shared" si="0"/>
        <v>2</v>
      </c>
      <c r="I27" s="77">
        <f>SUM(I7:I26)</f>
        <v>350</v>
      </c>
      <c r="J27" s="75"/>
      <c r="K27" s="75"/>
    </row>
    <row r="28" spans="1:11" ht="15" thickBot="1" x14ac:dyDescent="0.4"/>
    <row r="29" spans="1:11" x14ac:dyDescent="0.35">
      <c r="B29" s="33" t="s">
        <v>13</v>
      </c>
      <c r="C29" s="34"/>
      <c r="D29" s="34"/>
      <c r="E29" s="34"/>
      <c r="F29" s="34"/>
      <c r="G29" s="34"/>
      <c r="H29" s="34"/>
      <c r="I29" s="34"/>
      <c r="J29" s="34"/>
      <c r="K29" s="35"/>
    </row>
    <row r="30" spans="1:11" x14ac:dyDescent="0.35">
      <c r="B30" s="36"/>
      <c r="C30" s="37"/>
      <c r="D30" s="37"/>
      <c r="E30" s="37"/>
      <c r="F30" s="37"/>
      <c r="G30" s="37"/>
      <c r="H30" s="37"/>
      <c r="I30" s="37"/>
      <c r="J30" s="37"/>
      <c r="K30" s="38"/>
    </row>
    <row r="31" spans="1:11" x14ac:dyDescent="0.35">
      <c r="B31" s="36"/>
      <c r="C31" s="37"/>
      <c r="D31" s="37"/>
      <c r="E31" s="37"/>
      <c r="F31" s="37"/>
      <c r="G31" s="37"/>
      <c r="H31" s="37"/>
      <c r="I31" s="37"/>
      <c r="J31" s="37"/>
      <c r="K31" s="38"/>
    </row>
    <row r="32" spans="1:11" x14ac:dyDescent="0.35">
      <c r="B32" s="36"/>
      <c r="C32" s="37"/>
      <c r="D32" s="37"/>
      <c r="E32" s="37"/>
      <c r="F32" s="37"/>
      <c r="G32" s="37"/>
      <c r="H32" s="37"/>
      <c r="I32" s="37"/>
      <c r="J32" s="37"/>
      <c r="K32" s="38"/>
    </row>
    <row r="33" spans="2:11" x14ac:dyDescent="0.35">
      <c r="B33" s="36"/>
      <c r="C33" s="37"/>
      <c r="D33" s="37"/>
      <c r="E33" s="37"/>
      <c r="F33" s="37"/>
      <c r="G33" s="37"/>
      <c r="H33" s="37"/>
      <c r="I33" s="37"/>
      <c r="J33" s="37"/>
      <c r="K33" s="38"/>
    </row>
    <row r="34" spans="2:11" x14ac:dyDescent="0.35">
      <c r="B34" s="36"/>
      <c r="C34" s="37"/>
      <c r="D34" s="37"/>
      <c r="E34" s="37"/>
      <c r="F34" s="37"/>
      <c r="G34" s="37"/>
      <c r="H34" s="37"/>
      <c r="I34" s="37"/>
      <c r="J34" s="37"/>
      <c r="K34" s="38"/>
    </row>
    <row r="35" spans="2:11" ht="15" thickBot="1" x14ac:dyDescent="0.4">
      <c r="B35" s="39"/>
      <c r="C35" s="40"/>
      <c r="D35" s="40"/>
      <c r="E35" s="40"/>
      <c r="F35" s="40"/>
      <c r="G35" s="40"/>
      <c r="H35" s="40"/>
      <c r="I35" s="40"/>
      <c r="J35" s="40"/>
      <c r="K35" s="41"/>
    </row>
  </sheetData>
  <mergeCells count="5">
    <mergeCell ref="B29:K35"/>
    <mergeCell ref="B4:K4"/>
    <mergeCell ref="B1:K1"/>
    <mergeCell ref="B2:K2"/>
    <mergeCell ref="B3:K3"/>
  </mergeCells>
  <pageMargins left="0.7" right="0.7" top="0.5" bottom="0.2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1" sqref="B1:C1"/>
    </sheetView>
  </sheetViews>
  <sheetFormatPr defaultRowHeight="14.5" x14ac:dyDescent="0.35"/>
  <cols>
    <col min="1" max="1" width="11.54296875" style="1" bestFit="1" customWidth="1"/>
    <col min="2" max="3" width="35.453125" customWidth="1"/>
    <col min="4" max="4" width="18" style="14" customWidth="1"/>
    <col min="5" max="5" width="13.54296875" style="1" customWidth="1"/>
    <col min="6" max="6" width="9" style="1" bestFit="1" customWidth="1"/>
    <col min="7" max="7" width="9.1796875" style="1"/>
    <col min="8" max="8" width="27.54296875" style="1" customWidth="1"/>
    <col min="9" max="9" width="11.1796875" bestFit="1" customWidth="1"/>
  </cols>
  <sheetData>
    <row r="1" spans="1:9" ht="66.650000000000006" customHeight="1" x14ac:dyDescent="0.3">
      <c r="A1" s="26" t="str">
        <f>"Ckd In: "&amp;COUNTIF(Table1[Checked In (X)],"X")</f>
        <v>Ckd In: 0</v>
      </c>
      <c r="B1" s="44" t="s">
        <v>74</v>
      </c>
      <c r="C1" s="44"/>
      <c r="D1" s="42" t="str">
        <f>"Total: "&amp;SUM(G5:G28)&amp;",  Paid: "&amp;SUMIF(Table1[Status],"=Paid",Table1[Count])&amp;",  Don't Know: "&amp;SUMIF(Table1[Status],"=Don't Know",Table1[Count])&amp;",  Not Paid: "&amp;SUMIF(Table1[Status],"=Not Paid",Table1[Count])&amp;",  Amount Rcvd: "&amp;TEXT(SUM(Table1[Amount
Rcvd]),"$###.00")</f>
        <v>Total: 58,  Paid: 34,  Don't Know: 6,  Not Paid: 18,  Amount Rcvd: $188.00</v>
      </c>
      <c r="E1" s="43"/>
      <c r="F1" s="43"/>
      <c r="G1" s="43"/>
      <c r="H1" s="43"/>
      <c r="I1" s="43"/>
    </row>
    <row r="2" spans="1:9" ht="14.25" hidden="1" customHeight="1" x14ac:dyDescent="0.25">
      <c r="A2" s="16"/>
      <c r="B2" s="16"/>
      <c r="C2" s="16"/>
      <c r="D2" s="18"/>
      <c r="E2" s="17"/>
      <c r="F2" s="17"/>
    </row>
    <row r="3" spans="1:9" ht="14.25" customHeight="1" x14ac:dyDescent="0.25">
      <c r="A3" s="16"/>
      <c r="B3" s="16"/>
      <c r="C3" s="16"/>
      <c r="D3" s="18"/>
      <c r="E3" s="17"/>
      <c r="F3" s="17"/>
      <c r="G3" s="1">
        <f>IF(ISBLANK(C3),1,IF(LEN(Table1[[#This Row],[Guest(s)]])-LEN(SUBSTITUTE(Table1[[#This Row],[Guest(s)]],",",""))=0,2,LEN(Table1[[#This Row],[Guest(s)]])-LEN(SUBSTITUTE(Table1[[#This Row],[Guest(s)]],",",""))+2))</f>
        <v>1</v>
      </c>
    </row>
    <row r="4" spans="1:9" ht="31.5" x14ac:dyDescent="0.25">
      <c r="A4" s="7" t="s">
        <v>51</v>
      </c>
      <c r="B4" s="19" t="s">
        <v>77</v>
      </c>
      <c r="C4" s="19" t="s">
        <v>67</v>
      </c>
      <c r="D4" s="19" t="s">
        <v>1</v>
      </c>
      <c r="E4" s="8" t="s">
        <v>0</v>
      </c>
      <c r="F4" s="8" t="s">
        <v>75</v>
      </c>
      <c r="G4" s="8" t="s">
        <v>65</v>
      </c>
      <c r="H4" s="19" t="s">
        <v>60</v>
      </c>
      <c r="I4" s="29" t="s">
        <v>73</v>
      </c>
    </row>
    <row r="5" spans="1:9" s="20" customFormat="1" ht="15" x14ac:dyDescent="0.25">
      <c r="A5" s="31"/>
      <c r="B5" s="21" t="s">
        <v>7</v>
      </c>
      <c r="C5" s="21" t="s">
        <v>8</v>
      </c>
      <c r="D5" s="23" t="s">
        <v>6</v>
      </c>
      <c r="E5" s="22" t="s">
        <v>4</v>
      </c>
      <c r="F5" s="27">
        <v>15</v>
      </c>
      <c r="G5" s="25">
        <v>2</v>
      </c>
      <c r="H5" s="28"/>
      <c r="I5" s="30" t="str">
        <f>IF(OR(Table1[[#This Row],[Paid (cc/$)]]="$",UPPER(Table1[[#This Row],[Paid (cc/$)]])="CC",UPPER(Table1[[#This Row],[Paid (cc/$)]])="FREE"),"Paid",IF(LEFT(Table1[[#This Row],[Paid (cc/$)]],1)="?","Don't Know","Not Paid"))</f>
        <v>Paid</v>
      </c>
    </row>
    <row r="6" spans="1:9" s="20" customFormat="1" ht="15" x14ac:dyDescent="0.25">
      <c r="A6" s="31"/>
      <c r="B6" s="21" t="s">
        <v>19</v>
      </c>
      <c r="C6" s="21" t="s">
        <v>23</v>
      </c>
      <c r="D6" s="23" t="s">
        <v>20</v>
      </c>
      <c r="E6" s="22" t="s">
        <v>4</v>
      </c>
      <c r="F6" s="27">
        <v>15</v>
      </c>
      <c r="G6" s="25">
        <v>2</v>
      </c>
      <c r="H6" s="28"/>
      <c r="I6" s="30" t="str">
        <f>IF(OR(Table1[[#This Row],[Paid (cc/$)]]="$",UPPER(Table1[[#This Row],[Paid (cc/$)]])="CC",UPPER(Table1[[#This Row],[Paid (cc/$)]])="FREE"),"Paid",IF(LEFT(Table1[[#This Row],[Paid (cc/$)]],1)="?","Don't Know","Not Paid"))</f>
        <v>Paid</v>
      </c>
    </row>
    <row r="7" spans="1:9" s="20" customFormat="1" ht="30" x14ac:dyDescent="0.25">
      <c r="A7" s="31"/>
      <c r="B7" s="21" t="s">
        <v>71</v>
      </c>
      <c r="C7" s="21" t="s">
        <v>68</v>
      </c>
      <c r="D7" s="23" t="s">
        <v>12</v>
      </c>
      <c r="E7" s="22" t="s">
        <v>4</v>
      </c>
      <c r="F7" s="27">
        <v>15</v>
      </c>
      <c r="G7" s="25">
        <v>5</v>
      </c>
      <c r="H7" s="28"/>
      <c r="I7" s="30" t="str">
        <f>IF(OR(Table1[[#This Row],[Paid (cc/$)]]="$",UPPER(Table1[[#This Row],[Paid (cc/$)]])="CC",UPPER(Table1[[#This Row],[Paid (cc/$)]])="FREE"),"Paid",IF(LEFT(Table1[[#This Row],[Paid (cc/$)]],1)="?","Don't Know","Not Paid"))</f>
        <v>Paid</v>
      </c>
    </row>
    <row r="8" spans="1:9" s="20" customFormat="1" ht="15" x14ac:dyDescent="0.25">
      <c r="A8" s="31"/>
      <c r="B8" s="21" t="s">
        <v>30</v>
      </c>
      <c r="C8" s="21" t="s">
        <v>32</v>
      </c>
      <c r="D8" s="23" t="s">
        <v>31</v>
      </c>
      <c r="E8" s="22" t="s">
        <v>4</v>
      </c>
      <c r="F8" s="27">
        <v>15</v>
      </c>
      <c r="G8" s="25">
        <v>2</v>
      </c>
      <c r="H8" s="28"/>
      <c r="I8" s="30" t="str">
        <f>IF(OR(Table1[[#This Row],[Paid (cc/$)]]="$",UPPER(Table1[[#This Row],[Paid (cc/$)]])="CC",UPPER(Table1[[#This Row],[Paid (cc/$)]])="FREE"),"Paid",IF(LEFT(Table1[[#This Row],[Paid (cc/$)]],1)="?","Don't Know","Not Paid"))</f>
        <v>Paid</v>
      </c>
    </row>
    <row r="9" spans="1:9" s="20" customFormat="1" ht="15" x14ac:dyDescent="0.25">
      <c r="A9" s="31"/>
      <c r="B9" s="21" t="s">
        <v>14</v>
      </c>
      <c r="C9" s="21" t="s">
        <v>16</v>
      </c>
      <c r="D9" s="23" t="s">
        <v>15</v>
      </c>
      <c r="E9" s="22" t="s">
        <v>4</v>
      </c>
      <c r="F9" s="27">
        <v>15</v>
      </c>
      <c r="G9" s="25">
        <v>2</v>
      </c>
      <c r="H9" s="28"/>
      <c r="I9" s="30" t="str">
        <f>IF(OR(Table1[[#This Row],[Paid (cc/$)]]="$",UPPER(Table1[[#This Row],[Paid (cc/$)]])="CC",UPPER(Table1[[#This Row],[Paid (cc/$)]])="FREE"),"Paid",IF(LEFT(Table1[[#This Row],[Paid (cc/$)]],1)="?","Don't Know","Not Paid"))</f>
        <v>Paid</v>
      </c>
    </row>
    <row r="10" spans="1:9" s="20" customFormat="1" ht="15" x14ac:dyDescent="0.25">
      <c r="A10" s="31"/>
      <c r="B10" s="21" t="s">
        <v>9</v>
      </c>
      <c r="C10" s="24" t="s">
        <v>10</v>
      </c>
      <c r="D10" s="23" t="s">
        <v>11</v>
      </c>
      <c r="E10" s="22" t="s">
        <v>4</v>
      </c>
      <c r="F10" s="27">
        <v>15</v>
      </c>
      <c r="G10" s="25">
        <v>2</v>
      </c>
      <c r="H10" s="28"/>
      <c r="I10" s="30" t="str">
        <f>IF(OR(Table1[[#This Row],[Paid (cc/$)]]="$",UPPER(Table1[[#This Row],[Paid (cc/$)]])="CC",UPPER(Table1[[#This Row],[Paid (cc/$)]])="FREE"),"Paid",IF(LEFT(Table1[[#This Row],[Paid (cc/$)]],1)="?","Don't Know","Not Paid"))</f>
        <v>Paid</v>
      </c>
    </row>
    <row r="11" spans="1:9" s="20" customFormat="1" ht="15" x14ac:dyDescent="0.25">
      <c r="A11" s="31"/>
      <c r="B11" s="21" t="s">
        <v>39</v>
      </c>
      <c r="C11" s="21" t="s">
        <v>40</v>
      </c>
      <c r="D11" s="23" t="s">
        <v>41</v>
      </c>
      <c r="E11" s="22" t="s">
        <v>38</v>
      </c>
      <c r="F11" s="27">
        <v>15</v>
      </c>
      <c r="G11" s="25">
        <v>2</v>
      </c>
      <c r="H11" s="28"/>
      <c r="I11" s="30" t="str">
        <f>IF(OR(Table1[[#This Row],[Paid (cc/$)]]="$",UPPER(Table1[[#This Row],[Paid (cc/$)]])="CC",UPPER(Table1[[#This Row],[Paid (cc/$)]])="FREE"),"Paid",IF(LEFT(Table1[[#This Row],[Paid (cc/$)]],1)="?","Don't Know","Not Paid"))</f>
        <v>Paid</v>
      </c>
    </row>
    <row r="12" spans="1:9" s="20" customFormat="1" ht="30" x14ac:dyDescent="0.25">
      <c r="A12" s="31"/>
      <c r="B12" s="21" t="s">
        <v>70</v>
      </c>
      <c r="C12" s="21" t="s">
        <v>69</v>
      </c>
      <c r="D12" s="23"/>
      <c r="E12" s="22" t="s">
        <v>4</v>
      </c>
      <c r="F12" s="27">
        <v>15</v>
      </c>
      <c r="G12" s="25">
        <v>8</v>
      </c>
      <c r="H12" s="28"/>
      <c r="I12" s="30" t="str">
        <f>IF(OR(Table1[[#This Row],[Paid (cc/$)]]="$",UPPER(Table1[[#This Row],[Paid (cc/$)]])="CC",UPPER(Table1[[#This Row],[Paid (cc/$)]])="FREE"),"Paid",IF(LEFT(Table1[[#This Row],[Paid (cc/$)]],1)="?","Don't Know","Not Paid"))</f>
        <v>Paid</v>
      </c>
    </row>
    <row r="13" spans="1:9" s="20" customFormat="1" ht="15" x14ac:dyDescent="0.25">
      <c r="A13" s="31"/>
      <c r="B13" s="21" t="s">
        <v>21</v>
      </c>
      <c r="C13" s="21"/>
      <c r="D13" s="23" t="s">
        <v>22</v>
      </c>
      <c r="E13" s="22" t="s">
        <v>4</v>
      </c>
      <c r="F13" s="27">
        <v>8</v>
      </c>
      <c r="G13" s="25">
        <v>1</v>
      </c>
      <c r="H13" s="28"/>
      <c r="I13" s="30" t="str">
        <f>IF(OR(Table1[[#This Row],[Paid (cc/$)]]="$",UPPER(Table1[[#This Row],[Paid (cc/$)]])="CC",UPPER(Table1[[#This Row],[Paid (cc/$)]])="FREE"),"Paid",IF(LEFT(Table1[[#This Row],[Paid (cc/$)]],1)="?","Don't Know","Not Paid"))</f>
        <v>Paid</v>
      </c>
    </row>
    <row r="14" spans="1:9" s="20" customFormat="1" ht="15" x14ac:dyDescent="0.25">
      <c r="A14" s="31"/>
      <c r="B14" s="21" t="s">
        <v>24</v>
      </c>
      <c r="C14" s="21" t="s">
        <v>26</v>
      </c>
      <c r="D14" s="23" t="s">
        <v>25</v>
      </c>
      <c r="E14" s="22" t="s">
        <v>4</v>
      </c>
      <c r="F14" s="27">
        <v>15</v>
      </c>
      <c r="G14" s="25">
        <v>2</v>
      </c>
      <c r="H14" s="28"/>
      <c r="I14" s="30" t="str">
        <f>IF(OR(Table1[[#This Row],[Paid (cc/$)]]="$",UPPER(Table1[[#This Row],[Paid (cc/$)]])="CC",UPPER(Table1[[#This Row],[Paid (cc/$)]])="FREE"),"Paid",IF(LEFT(Table1[[#This Row],[Paid (cc/$)]],1)="?","Don't Know","Not Paid"))</f>
        <v>Paid</v>
      </c>
    </row>
    <row r="15" spans="1:9" s="20" customFormat="1" ht="15" x14ac:dyDescent="0.25">
      <c r="A15" s="31"/>
      <c r="B15" s="21" t="s">
        <v>5</v>
      </c>
      <c r="C15" s="21" t="s">
        <v>66</v>
      </c>
      <c r="D15" s="23" t="s">
        <v>3</v>
      </c>
      <c r="E15" s="22" t="s">
        <v>4</v>
      </c>
      <c r="F15" s="27">
        <v>15</v>
      </c>
      <c r="G15" s="25">
        <v>2</v>
      </c>
      <c r="H15" s="28"/>
      <c r="I15" s="30" t="str">
        <f>IF(OR(Table1[[#This Row],[Paid (cc/$)]]="$",UPPER(Table1[[#This Row],[Paid (cc/$)]])="CC",UPPER(Table1[[#This Row],[Paid (cc/$)]])="FREE"),"Paid",IF(LEFT(Table1[[#This Row],[Paid (cc/$)]],1)="?","Don't Know","Not Paid"))</f>
        <v>Paid</v>
      </c>
    </row>
    <row r="16" spans="1:9" s="20" customFormat="1" ht="15" x14ac:dyDescent="0.25">
      <c r="A16" s="31"/>
      <c r="B16" s="21" t="s">
        <v>27</v>
      </c>
      <c r="C16" s="21" t="s">
        <v>29</v>
      </c>
      <c r="D16" s="23" t="s">
        <v>28</v>
      </c>
      <c r="E16" s="22" t="s">
        <v>4</v>
      </c>
      <c r="F16" s="27">
        <v>15</v>
      </c>
      <c r="G16" s="25">
        <v>2</v>
      </c>
      <c r="H16" s="28"/>
      <c r="I16" s="30" t="str">
        <f>IF(OR(Table1[[#This Row],[Paid (cc/$)]]="$",UPPER(Table1[[#This Row],[Paid (cc/$)]])="CC",UPPER(Table1[[#This Row],[Paid (cc/$)]])="FREE"),"Paid",IF(LEFT(Table1[[#This Row],[Paid (cc/$)]],1)="?","Don't Know","Not Paid"))</f>
        <v>Paid</v>
      </c>
    </row>
    <row r="17" spans="1:9" s="20" customFormat="1" ht="15" x14ac:dyDescent="0.25">
      <c r="A17" s="31"/>
      <c r="B17" s="21" t="s">
        <v>33</v>
      </c>
      <c r="C17" s="21" t="s">
        <v>34</v>
      </c>
      <c r="D17" s="23" t="s">
        <v>35</v>
      </c>
      <c r="E17" s="22" t="s">
        <v>4</v>
      </c>
      <c r="F17" s="27">
        <v>15</v>
      </c>
      <c r="G17" s="25">
        <v>2</v>
      </c>
      <c r="H17" s="28"/>
      <c r="I17" s="30" t="str">
        <f>IF(OR(Table1[[#This Row],[Paid (cc/$)]]="$",UPPER(Table1[[#This Row],[Paid (cc/$)]])="CC",UPPER(Table1[[#This Row],[Paid (cc/$)]])="FREE"),"Paid",IF(LEFT(Table1[[#This Row],[Paid (cc/$)]],1)="?","Don't Know","Not Paid"))</f>
        <v>Paid</v>
      </c>
    </row>
    <row r="18" spans="1:9" s="20" customFormat="1" x14ac:dyDescent="0.35">
      <c r="A18" s="31"/>
      <c r="B18" s="21" t="s">
        <v>45</v>
      </c>
      <c r="C18" s="21" t="s">
        <v>46</v>
      </c>
      <c r="D18" s="23"/>
      <c r="E18" s="22" t="s">
        <v>76</v>
      </c>
      <c r="F18" s="27"/>
      <c r="G18" s="25">
        <v>2</v>
      </c>
      <c r="H18" s="28"/>
      <c r="I18" s="30" t="str">
        <f>IF(OR(Table1[[#This Row],[Paid (cc/$)]]="$",UPPER(Table1[[#This Row],[Paid (cc/$)]])="CC",UPPER(Table1[[#This Row],[Paid (cc/$)]])="FREE"),"Paid",IF(LEFT(Table1[[#This Row],[Paid (cc/$)]],1)="?","Don't Know","Not Paid"))</f>
        <v>Don't Know</v>
      </c>
    </row>
    <row r="19" spans="1:9" s="20" customFormat="1" x14ac:dyDescent="0.35">
      <c r="A19" s="31"/>
      <c r="B19" s="21" t="s">
        <v>47</v>
      </c>
      <c r="C19" s="21" t="s">
        <v>48</v>
      </c>
      <c r="D19" s="23"/>
      <c r="E19" s="22" t="s">
        <v>76</v>
      </c>
      <c r="F19" s="27"/>
      <c r="G19" s="25">
        <v>2</v>
      </c>
      <c r="H19" s="28"/>
      <c r="I19" s="30" t="str">
        <f>IF(OR(Table1[[#This Row],[Paid (cc/$)]]="$",UPPER(Table1[[#This Row],[Paid (cc/$)]])="CC",UPPER(Table1[[#This Row],[Paid (cc/$)]])="FREE"),"Paid",IF(LEFT(Table1[[#This Row],[Paid (cc/$)]],1)="?","Don't Know","Not Paid"))</f>
        <v>Don't Know</v>
      </c>
    </row>
    <row r="20" spans="1:9" s="20" customFormat="1" x14ac:dyDescent="0.35">
      <c r="A20" s="31"/>
      <c r="B20" s="21" t="s">
        <v>17</v>
      </c>
      <c r="C20" s="21" t="s">
        <v>18</v>
      </c>
      <c r="D20" s="23"/>
      <c r="E20" s="22" t="s">
        <v>76</v>
      </c>
      <c r="F20" s="27"/>
      <c r="G20" s="25">
        <v>2</v>
      </c>
      <c r="H20" s="28"/>
      <c r="I20" s="30" t="str">
        <f>IF(OR(Table1[[#This Row],[Paid (cc/$)]]="$",UPPER(Table1[[#This Row],[Paid (cc/$)]])="CC",UPPER(Table1[[#This Row],[Paid (cc/$)]])="FREE"),"Paid",IF(LEFT(Table1[[#This Row],[Paid (cc/$)]],1)="?","Don't Know","Not Paid"))</f>
        <v>Don't Know</v>
      </c>
    </row>
    <row r="21" spans="1:9" s="20" customFormat="1" x14ac:dyDescent="0.35">
      <c r="A21" s="31"/>
      <c r="B21" s="21" t="s">
        <v>43</v>
      </c>
      <c r="C21" s="21" t="s">
        <v>44</v>
      </c>
      <c r="D21" s="23"/>
      <c r="E21" s="22"/>
      <c r="F21" s="27"/>
      <c r="G21" s="25">
        <v>2</v>
      </c>
      <c r="H21" s="28"/>
      <c r="I21" s="30" t="str">
        <f>IF(OR(Table1[[#This Row],[Paid (cc/$)]]="$",UPPER(Table1[[#This Row],[Paid (cc/$)]])="CC",UPPER(Table1[[#This Row],[Paid (cc/$)]])="FREE"),"Paid",IF(LEFT(Table1[[#This Row],[Paid (cc/$)]],1)="?","Don't Know","Not Paid"))</f>
        <v>Not Paid</v>
      </c>
    </row>
    <row r="22" spans="1:9" s="20" customFormat="1" x14ac:dyDescent="0.35">
      <c r="A22" s="31"/>
      <c r="B22" s="21" t="s">
        <v>42</v>
      </c>
      <c r="C22" s="21" t="s">
        <v>53</v>
      </c>
      <c r="D22" s="23"/>
      <c r="E22" s="22"/>
      <c r="F22" s="27"/>
      <c r="G22" s="25">
        <v>2</v>
      </c>
      <c r="H22" s="28"/>
      <c r="I22" s="30" t="str">
        <f>IF(OR(Table1[[#This Row],[Paid (cc/$)]]="$",UPPER(Table1[[#This Row],[Paid (cc/$)]])="CC",UPPER(Table1[[#This Row],[Paid (cc/$)]])="FREE"),"Paid",IF(LEFT(Table1[[#This Row],[Paid (cc/$)]],1)="?","Don't Know","Not Paid"))</f>
        <v>Not Paid</v>
      </c>
    </row>
    <row r="23" spans="1:9" s="20" customFormat="1" x14ac:dyDescent="0.35">
      <c r="A23" s="31"/>
      <c r="B23" s="21" t="s">
        <v>54</v>
      </c>
      <c r="C23" s="21" t="s">
        <v>55</v>
      </c>
      <c r="D23" s="23"/>
      <c r="E23" s="22"/>
      <c r="F23" s="27"/>
      <c r="G23" s="25">
        <v>2</v>
      </c>
      <c r="H23" s="28"/>
      <c r="I23" s="30" t="str">
        <f>IF(OR(Table1[[#This Row],[Paid (cc/$)]]="$",UPPER(Table1[[#This Row],[Paid (cc/$)]])="CC",UPPER(Table1[[#This Row],[Paid (cc/$)]])="FREE"),"Paid",IF(LEFT(Table1[[#This Row],[Paid (cc/$)]],1)="?","Don't Know","Not Paid"))</f>
        <v>Not Paid</v>
      </c>
    </row>
    <row r="24" spans="1:9" s="20" customFormat="1" x14ac:dyDescent="0.35">
      <c r="A24" s="31"/>
      <c r="B24" s="21" t="s">
        <v>49</v>
      </c>
      <c r="C24" s="21" t="s">
        <v>50</v>
      </c>
      <c r="D24" s="23"/>
      <c r="E24" s="22"/>
      <c r="F24" s="27"/>
      <c r="G24" s="25">
        <v>2</v>
      </c>
      <c r="H24" s="28"/>
      <c r="I24" s="30" t="str">
        <f>IF(OR(Table1[[#This Row],[Paid (cc/$)]]="$",UPPER(Table1[[#This Row],[Paid (cc/$)]])="CC",UPPER(Table1[[#This Row],[Paid (cc/$)]])="FREE"),"Paid",IF(LEFT(Table1[[#This Row],[Paid (cc/$)]],1)="?","Don't Know","Not Paid"))</f>
        <v>Not Paid</v>
      </c>
    </row>
    <row r="25" spans="1:9" s="20" customFormat="1" x14ac:dyDescent="0.35">
      <c r="A25" s="31"/>
      <c r="B25" s="21" t="s">
        <v>58</v>
      </c>
      <c r="C25" s="21" t="s">
        <v>72</v>
      </c>
      <c r="D25" s="23"/>
      <c r="E25" s="22"/>
      <c r="F25" s="27"/>
      <c r="G25" s="25">
        <v>4</v>
      </c>
      <c r="H25" s="28"/>
      <c r="I25" s="30" t="str">
        <f>IF(OR(Table1[[#This Row],[Paid (cc/$)]]="$",UPPER(Table1[[#This Row],[Paid (cc/$)]])="CC",UPPER(Table1[[#This Row],[Paid (cc/$)]])="FREE"),"Paid",IF(LEFT(Table1[[#This Row],[Paid (cc/$)]],1)="?","Don't Know","Not Paid"))</f>
        <v>Not Paid</v>
      </c>
    </row>
    <row r="26" spans="1:9" s="20" customFormat="1" x14ac:dyDescent="0.35">
      <c r="A26" s="31"/>
      <c r="B26" s="21" t="s">
        <v>56</v>
      </c>
      <c r="C26" s="21" t="s">
        <v>57</v>
      </c>
      <c r="D26" s="23"/>
      <c r="E26" s="22"/>
      <c r="F26" s="27"/>
      <c r="G26" s="25">
        <v>2</v>
      </c>
      <c r="H26" s="28"/>
      <c r="I26" s="30" t="str">
        <f>IF(OR(Table1[[#This Row],[Paid (cc/$)]]="$",UPPER(Table1[[#This Row],[Paid (cc/$)]])="CC",UPPER(Table1[[#This Row],[Paid (cc/$)]])="FREE"),"Paid",IF(LEFT(Table1[[#This Row],[Paid (cc/$)]],1)="?","Don't Know","Not Paid"))</f>
        <v>Not Paid</v>
      </c>
    </row>
    <row r="27" spans="1:9" s="20" customFormat="1" x14ac:dyDescent="0.35">
      <c r="A27" s="31"/>
      <c r="B27" s="21" t="s">
        <v>36</v>
      </c>
      <c r="C27" s="21" t="s">
        <v>37</v>
      </c>
      <c r="D27" s="23"/>
      <c r="E27" s="22"/>
      <c r="F27" s="27"/>
      <c r="G27" s="25">
        <v>2</v>
      </c>
      <c r="H27" s="28"/>
      <c r="I27" s="30" t="str">
        <f>IF(OR(Table1[[#This Row],[Paid (cc/$)]]="$",UPPER(Table1[[#This Row],[Paid (cc/$)]])="CC",UPPER(Table1[[#This Row],[Paid (cc/$)]])="FREE"),"Paid",IF(LEFT(Table1[[#This Row],[Paid (cc/$)]],1)="?","Don't Know","Not Paid"))</f>
        <v>Not Paid</v>
      </c>
    </row>
    <row r="28" spans="1:9" s="20" customFormat="1" x14ac:dyDescent="0.35">
      <c r="A28" s="31"/>
      <c r="B28" s="21" t="s">
        <v>62</v>
      </c>
      <c r="C28" s="21" t="s">
        <v>63</v>
      </c>
      <c r="D28" s="23" t="s">
        <v>64</v>
      </c>
      <c r="E28" s="22"/>
      <c r="F28" s="27"/>
      <c r="G28" s="25">
        <v>2</v>
      </c>
      <c r="H28" s="28"/>
      <c r="I28" s="30" t="str">
        <f>IF(OR(Table1[[#This Row],[Paid (cc/$)]]="$",UPPER(Table1[[#This Row],[Paid (cc/$)]])="CC",UPPER(Table1[[#This Row],[Paid (cc/$)]])="FREE"),"Paid",IF(LEFT(Table1[[#This Row],[Paid (cc/$)]],1)="?","Don't Know","Not Paid"))</f>
        <v>Not Paid</v>
      </c>
    </row>
  </sheetData>
  <mergeCells count="2">
    <mergeCell ref="D1:I1"/>
    <mergeCell ref="B1:C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>
      <selection activeCell="R6" sqref="R6"/>
    </sheetView>
  </sheetViews>
  <sheetFormatPr defaultRowHeight="14.5" x14ac:dyDescent="0.35"/>
  <cols>
    <col min="4" max="4" width="7.453125" customWidth="1"/>
    <col min="5" max="5" width="3.1796875" customWidth="1"/>
    <col min="8" max="8" width="7" customWidth="1"/>
    <col min="9" max="9" width="4" customWidth="1"/>
    <col min="12" max="12" width="7.1796875" customWidth="1"/>
    <col min="13" max="13" width="5" customWidth="1"/>
    <col min="16" max="16" width="6.54296875" customWidth="1"/>
  </cols>
  <sheetData>
    <row r="1" spans="1:16" ht="59.5" customHeight="1" x14ac:dyDescent="0.35">
      <c r="B1" s="45" t="s">
        <v>59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6" t="s">
        <v>61</v>
      </c>
      <c r="N1" s="46"/>
      <c r="O1" s="46"/>
      <c r="P1" s="46"/>
    </row>
    <row r="2" spans="1:16" ht="31" x14ac:dyDescent="0.35">
      <c r="A2" s="10" t="s">
        <v>52</v>
      </c>
      <c r="B2" s="9" t="s">
        <v>51</v>
      </c>
      <c r="C2" s="8" t="s">
        <v>0</v>
      </c>
      <c r="D2" s="11" t="s">
        <v>60</v>
      </c>
      <c r="E2" s="10" t="s">
        <v>52</v>
      </c>
      <c r="F2" s="9" t="s">
        <v>51</v>
      </c>
      <c r="G2" s="8" t="s">
        <v>0</v>
      </c>
      <c r="H2" s="11" t="s">
        <v>60</v>
      </c>
      <c r="I2" s="10" t="s">
        <v>52</v>
      </c>
      <c r="J2" s="9" t="s">
        <v>51</v>
      </c>
      <c r="K2" s="8" t="s">
        <v>0</v>
      </c>
      <c r="L2" s="11" t="s">
        <v>60</v>
      </c>
      <c r="M2" s="10" t="s">
        <v>52</v>
      </c>
      <c r="N2" s="9" t="s">
        <v>51</v>
      </c>
      <c r="O2" s="8" t="s">
        <v>0</v>
      </c>
      <c r="P2" s="11" t="s">
        <v>60</v>
      </c>
    </row>
    <row r="3" spans="1:16" x14ac:dyDescent="0.35">
      <c r="A3">
        <v>1</v>
      </c>
      <c r="B3" s="4"/>
      <c r="C3" s="12"/>
      <c r="E3">
        <v>26</v>
      </c>
      <c r="F3" s="12"/>
      <c r="G3" s="12"/>
      <c r="I3">
        <v>51</v>
      </c>
      <c r="J3" s="12"/>
      <c r="K3" s="12"/>
      <c r="M3">
        <v>76</v>
      </c>
      <c r="N3" s="12"/>
      <c r="O3" s="12"/>
    </row>
    <row r="4" spans="1:16" x14ac:dyDescent="0.35">
      <c r="A4">
        <v>2</v>
      </c>
      <c r="B4" s="4"/>
      <c r="C4" s="12"/>
      <c r="E4">
        <v>27</v>
      </c>
      <c r="F4" s="12"/>
      <c r="G4" s="12"/>
      <c r="I4">
        <v>52</v>
      </c>
      <c r="J4" s="12"/>
      <c r="K4" s="12"/>
      <c r="M4">
        <v>77</v>
      </c>
      <c r="N4" s="12"/>
      <c r="O4" s="12"/>
    </row>
    <row r="5" spans="1:16" x14ac:dyDescent="0.35">
      <c r="A5">
        <v>3</v>
      </c>
      <c r="B5" s="4"/>
      <c r="C5" s="12"/>
      <c r="E5">
        <v>28</v>
      </c>
      <c r="F5" s="12"/>
      <c r="G5" s="12"/>
      <c r="I5">
        <v>53</v>
      </c>
      <c r="J5" s="12"/>
      <c r="K5" s="12"/>
      <c r="M5">
        <v>78</v>
      </c>
      <c r="N5" s="12"/>
      <c r="O5" s="12"/>
    </row>
    <row r="6" spans="1:16" x14ac:dyDescent="0.35">
      <c r="A6">
        <v>4</v>
      </c>
      <c r="B6" s="4"/>
      <c r="C6" s="12"/>
      <c r="E6">
        <v>29</v>
      </c>
      <c r="F6" s="12"/>
      <c r="G6" s="12"/>
      <c r="I6">
        <v>54</v>
      </c>
      <c r="J6" s="12"/>
      <c r="K6" s="12"/>
      <c r="M6">
        <v>79</v>
      </c>
      <c r="N6" s="12"/>
      <c r="O6" s="12"/>
    </row>
    <row r="7" spans="1:16" x14ac:dyDescent="0.35">
      <c r="A7">
        <v>5</v>
      </c>
      <c r="B7" s="4"/>
      <c r="C7" s="12"/>
      <c r="E7">
        <v>30</v>
      </c>
      <c r="F7" s="12"/>
      <c r="G7" s="12"/>
      <c r="I7">
        <v>55</v>
      </c>
      <c r="J7" s="12"/>
      <c r="K7" s="12"/>
      <c r="M7">
        <v>80</v>
      </c>
      <c r="N7" s="12"/>
      <c r="O7" s="12"/>
    </row>
    <row r="8" spans="1:16" x14ac:dyDescent="0.35">
      <c r="A8">
        <v>6</v>
      </c>
      <c r="B8" s="4"/>
      <c r="C8" s="13"/>
      <c r="E8">
        <v>31</v>
      </c>
      <c r="F8" s="12"/>
      <c r="G8" s="12"/>
      <c r="I8">
        <v>56</v>
      </c>
      <c r="J8" s="12"/>
      <c r="K8" s="12"/>
      <c r="M8">
        <v>81</v>
      </c>
      <c r="N8" s="12"/>
      <c r="O8" s="12"/>
    </row>
    <row r="9" spans="1:16" x14ac:dyDescent="0.35">
      <c r="A9">
        <v>7</v>
      </c>
      <c r="B9" s="4"/>
      <c r="C9" s="12"/>
      <c r="E9">
        <v>32</v>
      </c>
      <c r="F9" s="12"/>
      <c r="G9" s="12"/>
      <c r="I9">
        <v>57</v>
      </c>
      <c r="J9" s="12"/>
      <c r="K9" s="12"/>
      <c r="M9">
        <v>82</v>
      </c>
      <c r="N9" s="12"/>
      <c r="O9" s="12"/>
    </row>
    <row r="10" spans="1:16" x14ac:dyDescent="0.35">
      <c r="A10">
        <v>8</v>
      </c>
      <c r="B10" s="4"/>
      <c r="C10" s="12"/>
      <c r="E10">
        <v>33</v>
      </c>
      <c r="F10" s="12"/>
      <c r="G10" s="12"/>
      <c r="I10">
        <v>58</v>
      </c>
      <c r="J10" s="12"/>
      <c r="K10" s="12"/>
      <c r="M10">
        <v>83</v>
      </c>
      <c r="N10" s="12"/>
      <c r="O10" s="12"/>
    </row>
    <row r="11" spans="1:16" x14ac:dyDescent="0.35">
      <c r="A11">
        <v>9</v>
      </c>
      <c r="B11" s="4"/>
      <c r="C11" s="12"/>
      <c r="E11">
        <v>34</v>
      </c>
      <c r="F11" s="12"/>
      <c r="G11" s="12"/>
      <c r="I11">
        <v>59</v>
      </c>
      <c r="J11" s="12"/>
      <c r="K11" s="12"/>
      <c r="M11">
        <v>84</v>
      </c>
      <c r="N11" s="12"/>
      <c r="O11" s="12"/>
    </row>
    <row r="12" spans="1:16" x14ac:dyDescent="0.35">
      <c r="A12">
        <v>10</v>
      </c>
      <c r="B12" s="4"/>
      <c r="C12" s="12"/>
      <c r="E12">
        <v>35</v>
      </c>
      <c r="F12" s="12"/>
      <c r="G12" s="12"/>
      <c r="I12">
        <v>60</v>
      </c>
      <c r="J12" s="12"/>
      <c r="K12" s="12"/>
      <c r="M12">
        <v>85</v>
      </c>
      <c r="N12" s="12"/>
      <c r="O12" s="12"/>
    </row>
    <row r="13" spans="1:16" x14ac:dyDescent="0.35">
      <c r="A13">
        <v>11</v>
      </c>
      <c r="B13" s="12"/>
      <c r="C13" s="12"/>
      <c r="E13">
        <v>36</v>
      </c>
      <c r="F13" s="12"/>
      <c r="G13" s="12"/>
      <c r="I13">
        <v>61</v>
      </c>
      <c r="J13" s="12"/>
      <c r="K13" s="12"/>
      <c r="M13">
        <v>86</v>
      </c>
      <c r="N13" s="12"/>
      <c r="O13" s="12"/>
    </row>
    <row r="14" spans="1:16" x14ac:dyDescent="0.35">
      <c r="A14">
        <v>12</v>
      </c>
      <c r="B14" s="12"/>
      <c r="C14" s="12"/>
      <c r="E14">
        <v>37</v>
      </c>
      <c r="F14" s="12"/>
      <c r="G14" s="12"/>
      <c r="I14">
        <v>62</v>
      </c>
      <c r="J14" s="12"/>
      <c r="K14" s="12"/>
      <c r="M14">
        <v>87</v>
      </c>
      <c r="N14" s="12"/>
      <c r="O14" s="12"/>
    </row>
    <row r="15" spans="1:16" x14ac:dyDescent="0.35">
      <c r="A15">
        <v>13</v>
      </c>
      <c r="B15" s="12"/>
      <c r="C15" s="12"/>
      <c r="E15">
        <v>38</v>
      </c>
      <c r="F15" s="12"/>
      <c r="G15" s="12"/>
      <c r="I15">
        <v>63</v>
      </c>
      <c r="J15" s="12"/>
      <c r="K15" s="12"/>
      <c r="M15">
        <v>88</v>
      </c>
      <c r="N15" s="12"/>
      <c r="O15" s="12"/>
    </row>
    <row r="16" spans="1:16" x14ac:dyDescent="0.35">
      <c r="A16">
        <v>14</v>
      </c>
      <c r="B16" s="12"/>
      <c r="C16" s="12"/>
      <c r="E16">
        <v>39</v>
      </c>
      <c r="F16" s="12"/>
      <c r="G16" s="12"/>
      <c r="I16">
        <v>64</v>
      </c>
      <c r="J16" s="12"/>
      <c r="K16" s="12"/>
      <c r="M16">
        <v>89</v>
      </c>
      <c r="N16" s="12"/>
      <c r="O16" s="12"/>
    </row>
    <row r="17" spans="1:15" x14ac:dyDescent="0.35">
      <c r="A17">
        <v>15</v>
      </c>
      <c r="B17" s="12"/>
      <c r="C17" s="12"/>
      <c r="E17">
        <v>40</v>
      </c>
      <c r="F17" s="12"/>
      <c r="G17" s="12"/>
      <c r="I17">
        <v>65</v>
      </c>
      <c r="J17" s="12"/>
      <c r="K17" s="12"/>
      <c r="M17">
        <v>90</v>
      </c>
      <c r="N17" s="12"/>
      <c r="O17" s="12"/>
    </row>
    <row r="18" spans="1:15" x14ac:dyDescent="0.35">
      <c r="A18">
        <v>16</v>
      </c>
      <c r="B18" s="12"/>
      <c r="C18" s="12"/>
      <c r="E18">
        <v>41</v>
      </c>
      <c r="F18" s="12"/>
      <c r="G18" s="12"/>
      <c r="I18">
        <v>66</v>
      </c>
      <c r="J18" s="12"/>
      <c r="K18" s="12"/>
      <c r="M18">
        <v>91</v>
      </c>
      <c r="N18" s="12"/>
      <c r="O18" s="12"/>
    </row>
    <row r="19" spans="1:15" x14ac:dyDescent="0.35">
      <c r="A19">
        <v>17</v>
      </c>
      <c r="B19" s="12"/>
      <c r="C19" s="12"/>
      <c r="E19">
        <v>42</v>
      </c>
      <c r="F19" s="12"/>
      <c r="G19" s="12"/>
      <c r="I19">
        <v>67</v>
      </c>
      <c r="J19" s="12"/>
      <c r="K19" s="12"/>
      <c r="M19">
        <v>92</v>
      </c>
      <c r="N19" s="12"/>
      <c r="O19" s="12"/>
    </row>
    <row r="20" spans="1:15" x14ac:dyDescent="0.35">
      <c r="A20">
        <v>18</v>
      </c>
      <c r="B20" s="12"/>
      <c r="C20" s="12"/>
      <c r="E20">
        <v>43</v>
      </c>
      <c r="F20" s="12"/>
      <c r="G20" s="12"/>
      <c r="I20">
        <v>68</v>
      </c>
      <c r="J20" s="12"/>
      <c r="K20" s="12"/>
      <c r="M20">
        <v>93</v>
      </c>
      <c r="N20" s="12"/>
      <c r="O20" s="12"/>
    </row>
    <row r="21" spans="1:15" x14ac:dyDescent="0.35">
      <c r="A21">
        <v>19</v>
      </c>
      <c r="B21" s="12"/>
      <c r="C21" s="12"/>
      <c r="E21">
        <v>44</v>
      </c>
      <c r="F21" s="12"/>
      <c r="G21" s="12"/>
      <c r="I21">
        <v>69</v>
      </c>
      <c r="J21" s="12"/>
      <c r="K21" s="12"/>
      <c r="M21">
        <v>94</v>
      </c>
      <c r="N21" s="12"/>
      <c r="O21" s="12"/>
    </row>
    <row r="22" spans="1:15" x14ac:dyDescent="0.35">
      <c r="A22">
        <v>20</v>
      </c>
      <c r="B22" s="12"/>
      <c r="C22" s="12"/>
      <c r="E22">
        <v>45</v>
      </c>
      <c r="F22" s="12"/>
      <c r="G22" s="12"/>
      <c r="I22">
        <v>70</v>
      </c>
      <c r="J22" s="12"/>
      <c r="K22" s="12"/>
      <c r="M22">
        <v>95</v>
      </c>
      <c r="N22" s="12"/>
      <c r="O22" s="12"/>
    </row>
    <row r="23" spans="1:15" x14ac:dyDescent="0.35">
      <c r="A23">
        <v>21</v>
      </c>
      <c r="B23" s="4"/>
      <c r="C23" s="12"/>
      <c r="E23">
        <v>46</v>
      </c>
      <c r="F23" s="12"/>
      <c r="G23" s="12"/>
      <c r="I23">
        <v>71</v>
      </c>
      <c r="J23" s="12"/>
      <c r="K23" s="12"/>
      <c r="M23">
        <v>96</v>
      </c>
      <c r="N23" s="12"/>
      <c r="O23" s="12"/>
    </row>
    <row r="24" spans="1:15" x14ac:dyDescent="0.35">
      <c r="A24">
        <v>22</v>
      </c>
      <c r="B24" s="4"/>
      <c r="C24" s="12"/>
      <c r="E24">
        <v>47</v>
      </c>
      <c r="F24" s="12"/>
      <c r="G24" s="12"/>
      <c r="I24">
        <v>72</v>
      </c>
      <c r="J24" s="12"/>
      <c r="K24" s="12"/>
      <c r="M24">
        <v>97</v>
      </c>
      <c r="N24" s="12"/>
      <c r="O24" s="12"/>
    </row>
    <row r="25" spans="1:15" x14ac:dyDescent="0.35">
      <c r="A25">
        <v>23</v>
      </c>
      <c r="B25" s="4"/>
      <c r="C25" s="12"/>
      <c r="E25">
        <v>48</v>
      </c>
      <c r="F25" s="12"/>
      <c r="G25" s="12"/>
      <c r="I25">
        <v>73</v>
      </c>
      <c r="J25" s="12"/>
      <c r="K25" s="12"/>
      <c r="M25">
        <v>98</v>
      </c>
      <c r="N25" s="12"/>
      <c r="O25" s="12"/>
    </row>
    <row r="26" spans="1:15" x14ac:dyDescent="0.35">
      <c r="A26">
        <v>24</v>
      </c>
      <c r="B26" s="4"/>
      <c r="C26" s="12"/>
      <c r="E26">
        <v>49</v>
      </c>
      <c r="F26" s="12"/>
      <c r="G26" s="12"/>
      <c r="I26">
        <v>74</v>
      </c>
      <c r="J26" s="12"/>
      <c r="K26" s="12"/>
      <c r="M26">
        <v>99</v>
      </c>
      <c r="N26" s="12"/>
      <c r="O26" s="12"/>
    </row>
    <row r="27" spans="1:15" x14ac:dyDescent="0.35">
      <c r="A27">
        <v>25</v>
      </c>
      <c r="B27" s="4"/>
      <c r="C27" s="12"/>
      <c r="E27">
        <v>50</v>
      </c>
      <c r="F27" s="12"/>
      <c r="G27" s="12"/>
      <c r="I27">
        <v>75</v>
      </c>
      <c r="J27" s="12"/>
      <c r="K27" s="12"/>
      <c r="M27">
        <v>100</v>
      </c>
      <c r="N27" s="12"/>
      <c r="O27" s="12"/>
    </row>
    <row r="28" spans="1:15" x14ac:dyDescent="0.35">
      <c r="A28" s="5"/>
      <c r="B28" s="6"/>
      <c r="C28" s="15"/>
      <c r="E28" s="5"/>
      <c r="F28" s="5"/>
      <c r="G28" s="5"/>
    </row>
    <row r="29" spans="1:15" x14ac:dyDescent="0.35">
      <c r="A29" s="5"/>
      <c r="B29" s="6"/>
      <c r="C29" s="5"/>
      <c r="E29" s="5"/>
      <c r="F29" s="5"/>
      <c r="G29" s="5"/>
    </row>
    <row r="30" spans="1:15" x14ac:dyDescent="0.35">
      <c r="A30" s="5"/>
      <c r="B30" s="6"/>
      <c r="C30" s="5"/>
      <c r="E30" s="5"/>
      <c r="F30" s="5"/>
      <c r="G30" s="5"/>
    </row>
    <row r="31" spans="1:15" x14ac:dyDescent="0.35">
      <c r="A31" s="5"/>
      <c r="B31" s="6"/>
      <c r="C31" s="5"/>
      <c r="E31" s="5"/>
      <c r="F31" s="5"/>
      <c r="G31" s="5"/>
    </row>
    <row r="32" spans="1:15" x14ac:dyDescent="0.35">
      <c r="A32" s="5"/>
      <c r="B32" s="6"/>
      <c r="C32" s="5"/>
      <c r="E32" s="5"/>
      <c r="F32" s="5"/>
      <c r="G32" s="5"/>
    </row>
    <row r="33" spans="1:7" x14ac:dyDescent="0.35">
      <c r="A33" s="5"/>
      <c r="B33" s="5"/>
      <c r="C33" s="5"/>
      <c r="E33" s="5"/>
      <c r="F33" s="5"/>
      <c r="G33" s="5"/>
    </row>
    <row r="34" spans="1:7" x14ac:dyDescent="0.35">
      <c r="A34" s="5"/>
      <c r="B34" s="5"/>
      <c r="C34" s="5"/>
      <c r="E34" s="5"/>
      <c r="F34" s="5"/>
      <c r="G34" s="5"/>
    </row>
    <row r="35" spans="1:7" x14ac:dyDescent="0.35">
      <c r="A35" s="5"/>
      <c r="B35" s="5"/>
      <c r="C35" s="5"/>
      <c r="E35" s="5"/>
      <c r="F35" s="5"/>
      <c r="G35" s="5"/>
    </row>
    <row r="36" spans="1:7" x14ac:dyDescent="0.35">
      <c r="A36" s="5"/>
      <c r="B36" s="5"/>
      <c r="C36" s="5"/>
      <c r="E36" s="5"/>
      <c r="F36" s="5"/>
      <c r="G36" s="5"/>
    </row>
    <row r="37" spans="1:7" x14ac:dyDescent="0.35">
      <c r="A37" s="5"/>
      <c r="B37" s="5"/>
      <c r="C37" s="5"/>
      <c r="E37" s="5"/>
      <c r="F37" s="5"/>
      <c r="G37" s="5"/>
    </row>
    <row r="38" spans="1:7" x14ac:dyDescent="0.35">
      <c r="A38" s="5"/>
      <c r="B38" s="5"/>
      <c r="C38" s="5"/>
      <c r="E38" s="5"/>
      <c r="F38" s="5"/>
      <c r="G38" s="5"/>
    </row>
    <row r="39" spans="1:7" x14ac:dyDescent="0.35">
      <c r="A39" s="5"/>
      <c r="B39" s="5"/>
      <c r="C39" s="5"/>
      <c r="E39" s="5"/>
      <c r="F39" s="5"/>
      <c r="G39" s="5"/>
    </row>
    <row r="40" spans="1:7" x14ac:dyDescent="0.35">
      <c r="A40" s="5"/>
      <c r="B40" s="5"/>
      <c r="C40" s="5"/>
      <c r="E40" s="5"/>
      <c r="F40" s="5"/>
      <c r="G40" s="5"/>
    </row>
    <row r="41" spans="1:7" x14ac:dyDescent="0.35">
      <c r="A41" s="5"/>
      <c r="B41" s="5"/>
      <c r="C41" s="5"/>
      <c r="E41" s="5"/>
      <c r="F41" s="5"/>
      <c r="G41" s="5"/>
    </row>
    <row r="42" spans="1:7" x14ac:dyDescent="0.35">
      <c r="A42" s="5"/>
      <c r="B42" s="5"/>
      <c r="C42" s="5"/>
      <c r="E42" s="5"/>
      <c r="F42" s="5"/>
      <c r="G42" s="5"/>
    </row>
  </sheetData>
  <mergeCells count="2">
    <mergeCell ref="B1:L1"/>
    <mergeCell ref="M1:P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 Sheet</vt:lpstr>
      <vt:lpstr>Sign Up Sheet</vt:lpstr>
      <vt:lpstr>Check In - Pre-Registered</vt:lpstr>
      <vt:lpstr>Event Day Registration Tracking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cp:lastPrinted>2024-02-09T20:12:57Z</cp:lastPrinted>
  <dcterms:created xsi:type="dcterms:W3CDTF">2024-01-10T02:30:50Z</dcterms:created>
  <dcterms:modified xsi:type="dcterms:W3CDTF">2024-02-21T18:37:49Z</dcterms:modified>
</cp:coreProperties>
</file>